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Электр" sheetId="1" r:id="rId1"/>
  </sheets>
  <definedNames>
    <definedName name="_xlnm.Print_Area" localSheetId="0">'Электр'!$A$1:$N$86</definedName>
  </definedNames>
  <calcPr fullCalcOnLoad="1"/>
</workbook>
</file>

<file path=xl/sharedStrings.xml><?xml version="1.0" encoding="utf-8"?>
<sst xmlns="http://schemas.openxmlformats.org/spreadsheetml/2006/main" count="200" uniqueCount="166">
  <si>
    <t>УЧЕБНЫЙ ПЛАН</t>
  </si>
  <si>
    <r>
      <t xml:space="preserve">Квалификация: </t>
    </r>
    <r>
      <rPr>
        <b/>
        <sz val="12"/>
        <rFont val="Times New Roman"/>
        <family val="1"/>
      </rPr>
      <t>Электромонтер по ремонту и обслуживанию электрооборудования</t>
    </r>
  </si>
  <si>
    <t>Форма обучения – очная</t>
  </si>
  <si>
    <t xml:space="preserve">на базе основного общего образования 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</si>
  <si>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</si>
  <si>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</si>
  <si>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</si>
  <si>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</si>
  <si>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</si>
  <si>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</si>
  <si>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</si>
  <si>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</si>
  <si>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</si>
  <si>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</si>
  <si>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</si>
  <si>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</si>
  <si>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</si>
  <si>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</si>
  <si>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</si>
  <si>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Учебная нагрузка обучающихся (час.)</t>
  </si>
  <si>
    <t>Распределение по курсам (количество часов в неделю)</t>
  </si>
  <si>
    <t>Максимальная</t>
  </si>
  <si>
    <t>Самостоятельная работа</t>
  </si>
  <si>
    <t>Обязательная аудитория</t>
  </si>
  <si>
    <t>1 курс</t>
  </si>
  <si>
    <t>2 курс</t>
  </si>
  <si>
    <t>3 курс</t>
  </si>
  <si>
    <t>Всего занятий</t>
  </si>
  <si>
    <t>в т.ч.</t>
  </si>
  <si>
    <t>Семестр</t>
  </si>
  <si>
    <t>Лекций, семинаров, уроков</t>
  </si>
  <si>
    <t>Лаб.и практ.занятия</t>
  </si>
  <si>
    <t>Кол-во недель</t>
  </si>
  <si>
    <t>Общеобразовательный цикл</t>
  </si>
  <si>
    <t>Иностранный язык</t>
  </si>
  <si>
    <t>История</t>
  </si>
  <si>
    <t>Химия</t>
  </si>
  <si>
    <t>Биология</t>
  </si>
  <si>
    <t>Физическая культура</t>
  </si>
  <si>
    <t>Физика</t>
  </si>
  <si>
    <t>ОП.00</t>
  </si>
  <si>
    <t>Общепрофессиональный цикл</t>
  </si>
  <si>
    <t>ОП.01</t>
  </si>
  <si>
    <t>Техническое черчение</t>
  </si>
  <si>
    <t>ОП.02</t>
  </si>
  <si>
    <t>Электротехника</t>
  </si>
  <si>
    <t>ОП.03</t>
  </si>
  <si>
    <t>Основы технической механики и слесарных работ</t>
  </si>
  <si>
    <t>ОП.04</t>
  </si>
  <si>
    <t>Материаловедение</t>
  </si>
  <si>
    <t>ОП.05</t>
  </si>
  <si>
    <t>Охрана труда</t>
  </si>
  <si>
    <t>ОП.06</t>
  </si>
  <si>
    <t>Безопасность жизнедеятельности</t>
  </si>
  <si>
    <t>П.00</t>
  </si>
  <si>
    <t>Профессиональный цикл</t>
  </si>
  <si>
    <t>ПМ.01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</si>
  <si>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</si>
  <si>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МДК.01.01</t>
  </si>
  <si>
    <t>Основы слесарно-сборочных и электромонтажных работ</t>
  </si>
  <si>
    <t>МДК.01.02</t>
  </si>
  <si>
    <t>УП.01</t>
  </si>
  <si>
    <t>ПП.01</t>
  </si>
  <si>
    <t>ПМ.02</t>
  </si>
  <si>
    <t>Проверка и наладка электрооборудования</t>
  </si>
  <si>
    <t>МДК.02.01</t>
  </si>
  <si>
    <t>Организация и технология проверки электрооборудования</t>
  </si>
  <si>
    <t>МДК.02.02</t>
  </si>
  <si>
    <t>Контрольно-измерительные приборы</t>
  </si>
  <si>
    <t>УП.02</t>
  </si>
  <si>
    <t>ПП.02</t>
  </si>
  <si>
    <t>ПМ.03</t>
  </si>
  <si>
    <t>Устранение и предупреждение аварий и неполадок электрооборудования</t>
  </si>
  <si>
    <t>МДК.03.01</t>
  </si>
  <si>
    <t>УП.03</t>
  </si>
  <si>
    <t>ПП.03</t>
  </si>
  <si>
    <t>ФК.00</t>
  </si>
  <si>
    <t>дисциплин и МДК</t>
  </si>
  <si>
    <t>учебной практики</t>
  </si>
  <si>
    <t>экзаменов</t>
  </si>
  <si>
    <t>дифф.зачетов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</si>
  <si>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</si>
  <si>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</si>
  <si>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Нормативный срок обучения – 2 года 10 месяцев</t>
  </si>
  <si>
    <t>Общеобразовательные учебные дисциплины (общие и по выбору) базовые</t>
  </si>
  <si>
    <t>Обществознание</t>
  </si>
  <si>
    <t>Экология</t>
  </si>
  <si>
    <t>Общеобразовательные дисциплины (общие и по выбору) профильные</t>
  </si>
  <si>
    <t>УДД.00</t>
  </si>
  <si>
    <t>Учебные дисциплины дополнительные</t>
  </si>
  <si>
    <t>УДД.01</t>
  </si>
  <si>
    <t>УДД.02</t>
  </si>
  <si>
    <t>Основы предпринимательства и трудоустройства на работу</t>
  </si>
  <si>
    <t>всего</t>
  </si>
  <si>
    <t>13.01.10 Электромонтер по ремонту и обслуживанию электрооборудования (по отраслям)</t>
  </si>
  <si>
    <t>ИТОГО</t>
  </si>
  <si>
    <t>производст.практики</t>
  </si>
  <si>
    <t>-, -, -,ДЗ</t>
  </si>
  <si>
    <t>-, -,ДЗ</t>
  </si>
  <si>
    <t>-, -,Э</t>
  </si>
  <si>
    <t>-, -, -,-,ДЗ</t>
  </si>
  <si>
    <t>-, ДЗ</t>
  </si>
  <si>
    <t>-, Э</t>
  </si>
  <si>
    <t>Э(к)</t>
  </si>
  <si>
    <t>2 недели</t>
  </si>
  <si>
    <t xml:space="preserve">Информатика </t>
  </si>
  <si>
    <t>Технология</t>
  </si>
  <si>
    <t>УТВЕРЖДЕНО</t>
  </si>
  <si>
    <t>Приказом ГБПОУ «ЗлатИК им.П.П.Аносова»</t>
  </si>
  <si>
    <t>№_______«_____»____________ 20 __ г.</t>
  </si>
  <si>
    <t>-, -, -,Э</t>
  </si>
  <si>
    <t>З,З,ДЗ</t>
  </si>
  <si>
    <t>0з/1дз/2э</t>
  </si>
  <si>
    <t>ДЗ</t>
  </si>
  <si>
    <t>-, -,-,ДЗ</t>
  </si>
  <si>
    <t>-, -,-,-,-,ДЗ</t>
  </si>
  <si>
    <t xml:space="preserve">Консультации 4 часа на 1 студента в год                                                                                                Государственная итоговая аттестация                                                                                                                                              Выпускная квалификационная работа                                                                 </t>
  </si>
  <si>
    <t>-, ДЗ,-,Э</t>
  </si>
  <si>
    <t>-,ДЗ</t>
  </si>
  <si>
    <t>Основы исследовательской деятельности</t>
  </si>
  <si>
    <t>Профиль получаемого профессионального образования при реализации программы среднего общего образования- технический</t>
  </si>
  <si>
    <t>по профессии среднего профессионального образования (программа подготовки квалифицированных рабочих, служащих)</t>
  </si>
  <si>
    <t>ОП.07</t>
  </si>
  <si>
    <t>зач</t>
  </si>
  <si>
    <t xml:space="preserve"> -,-,-,-,ДЗ</t>
  </si>
  <si>
    <t>0з/4дз/3э</t>
  </si>
  <si>
    <t>зачетов (физкультура)</t>
  </si>
  <si>
    <t>Астрономия</t>
  </si>
  <si>
    <t>-,-,ДЗ</t>
  </si>
  <si>
    <t>17(6+11)</t>
  </si>
  <si>
    <t>0з/11дз/3э</t>
  </si>
  <si>
    <t>0з/8дз/1э</t>
  </si>
  <si>
    <t>0з/2дз/0э</t>
  </si>
  <si>
    <t>География</t>
  </si>
  <si>
    <t>образовательной программы среднего  профессионального образования</t>
  </si>
  <si>
    <t xml:space="preserve">Русский язык </t>
  </si>
  <si>
    <t>Литература</t>
  </si>
  <si>
    <t>17(15+2)</t>
  </si>
  <si>
    <t>24(22+2)</t>
  </si>
  <si>
    <t>0з/24дз/10э</t>
  </si>
  <si>
    <t>0з/9дз/4э</t>
  </si>
  <si>
    <t>ОДБ.01</t>
  </si>
  <si>
    <t>ОДБ.00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</si>
  <si>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</si>
  <si>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</si>
  <si>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</si>
  <si>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</si>
  <si>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</si>
  <si>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</si>
  <si>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</si>
  <si>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</si>
  <si>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</si>
  <si>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</si>
  <si>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</si>
  <si>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ОДП.00</t>
  </si>
  <si>
    <t>ОДП.01</t>
  </si>
  <si>
    <t>ОДП.02</t>
  </si>
  <si>
    <t>ОДП.03</t>
  </si>
  <si>
    <t>-, -, -,З,ДЗ</t>
  </si>
  <si>
    <t>Основы безопасности жизнедеятельности</t>
  </si>
  <si>
    <t>Математика</t>
  </si>
  <si>
    <t>17 (16+1)</t>
  </si>
  <si>
    <t>Организация работ по сборке, монтажу и ремонту электрооборудования промышленных организаций</t>
  </si>
  <si>
    <t>Организация технического обслуживания электрооборудования промышленных организаций</t>
  </si>
  <si>
    <t>24(17+4+2)</t>
  </si>
  <si>
    <t>24(20+2+2)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</si>
</sst>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5F1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vertical="center"/>
    </xf>
    <xf numFmtId="0" fontId="8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="65" zoomScaleSheetLayoutView="65" zoomScalePageLayoutView="0" workbookViewId="0" topLeftCell="A24">
      <selection activeCell="N32" sqref="N32"/>
    </sheetView>
  </sheetViews>
  <sheetFormatPr defaultColWidth="11.57421875" defaultRowHeight="12.75"/>
  <cols>
    <col min="1" max="1" width="12.421875" style="1" customWidth="1"/>
    <col min="2" max="2" width="67.57421875" style="1" customWidth="1"/>
    <col min="3" max="3" width="17.00390625" style="1" customWidth="1"/>
    <col min="4" max="4" width="7.7109375" style="1" customWidth="1"/>
    <col min="5" max="5" width="7.8515625" style="1" customWidth="1"/>
    <col min="6" max="6" width="11.28125" style="1" customWidth="1"/>
    <col min="7" max="7" width="14.00390625" style="2" customWidth="1"/>
    <col min="8" max="8" width="13.8515625" style="1" customWidth="1"/>
    <col min="9" max="10" width="7.7109375" style="1" customWidth="1"/>
    <col min="11" max="11" width="8.8515625" style="1" customWidth="1"/>
    <col min="12" max="12" width="10.28125" style="1" customWidth="1"/>
    <col min="13" max="13" width="9.7109375" style="1" customWidth="1"/>
    <col min="14" max="14" width="11.140625" style="1" customWidth="1"/>
    <col min="15" max="16384" width="11.57421875" style="1" customWidth="1"/>
  </cols>
  <sheetData>
    <row r="1" spans="1:14" ht="15.75">
      <c r="A1"/>
      <c r="B1" s="43"/>
      <c r="C1" s="3"/>
      <c r="D1" s="3"/>
      <c r="E1" s="3"/>
      <c r="F1" s="3"/>
      <c r="G1" s="3"/>
      <c r="H1" s="4" t="s">
        <v>107</v>
      </c>
      <c r="I1" s="3"/>
      <c r="J1" s="3"/>
      <c r="K1" s="3"/>
      <c r="L1" s="3"/>
      <c r="M1" s="3"/>
      <c r="N1" s="3"/>
    </row>
    <row r="2" spans="1:14" ht="15.75">
      <c r="A2"/>
      <c r="B2" s="43"/>
      <c r="C2" s="3"/>
      <c r="D2" s="3"/>
      <c r="E2" s="3"/>
      <c r="F2" s="3"/>
      <c r="G2" s="3"/>
      <c r="H2" s="4" t="s">
        <v>108</v>
      </c>
      <c r="I2" s="3"/>
      <c r="J2" s="3"/>
      <c r="K2" s="3"/>
      <c r="L2" s="3"/>
      <c r="M2" s="3"/>
      <c r="N2" s="3"/>
    </row>
    <row r="3" spans="1:14" ht="15.75">
      <c r="A3"/>
      <c r="B3" s="42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</row>
    <row r="4" spans="1:14" ht="15.75">
      <c r="A4"/>
      <c r="B4" s="3"/>
      <c r="C4" s="3"/>
      <c r="D4" s="3"/>
      <c r="E4" s="3"/>
      <c r="F4" s="3"/>
      <c r="G4" s="3"/>
      <c r="H4" s="4" t="s">
        <v>109</v>
      </c>
      <c r="I4" s="3"/>
      <c r="J4" s="3"/>
      <c r="K4" s="3"/>
      <c r="L4" s="3"/>
      <c r="M4" s="3"/>
      <c r="N4" s="3"/>
    </row>
    <row r="5" spans="1:14" ht="15.75">
      <c r="A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.75">
      <c r="A7" s="79" t="s">
        <v>134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5.75">
      <c r="A8" s="78" t="s">
        <v>81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5.75">
      <c r="A9" s="78" t="s">
        <v>82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71" t="s">
        <v>121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5.75">
      <c r="A11" s="78" t="s">
        <v>94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3"/>
      <c r="B13"/>
      <c r="C13" s="3"/>
      <c r="D13" s="4" t="s">
        <v>1</v>
      </c>
      <c r="E13" s="3"/>
      <c r="G13" s="5"/>
      <c r="H13"/>
      <c r="I13" s="3"/>
      <c r="J13" s="3"/>
      <c r="K13" s="3"/>
      <c r="L13" s="3"/>
      <c r="M13" s="3"/>
      <c r="N13" s="3"/>
    </row>
    <row r="14" spans="1:15" ht="15.75">
      <c r="A14" s="3"/>
      <c r="B14"/>
      <c r="C14" s="3"/>
      <c r="D14" s="1" t="s">
        <v>2</v>
      </c>
      <c r="E14" s="3"/>
      <c r="G14"/>
      <c r="H14"/>
      <c r="I14" s="3"/>
      <c r="J14" s="3"/>
      <c r="L14" s="3"/>
      <c r="M14" s="3"/>
      <c r="N14" s="3"/>
      <c r="O14" s="3"/>
    </row>
    <row r="15" spans="1:15" ht="15.75">
      <c r="A15" s="3"/>
      <c r="B15"/>
      <c r="C15" s="3"/>
      <c r="D15" s="1" t="s">
        <v>83</v>
      </c>
      <c r="E15" s="3"/>
      <c r="G15"/>
      <c r="H15"/>
      <c r="I15" s="3"/>
      <c r="J15" s="3"/>
      <c r="L15" s="3"/>
      <c r="M15" s="3"/>
      <c r="N15" s="3"/>
      <c r="O15" s="3"/>
    </row>
    <row r="16" spans="1:15" ht="15.75">
      <c r="A16" s="3"/>
      <c r="B16"/>
      <c r="C16" s="3"/>
      <c r="D16" s="1" t="s">
        <v>3</v>
      </c>
      <c r="E16" s="3"/>
      <c r="G16"/>
      <c r="H16"/>
      <c r="I16" s="3"/>
      <c r="J16" s="3"/>
      <c r="L16" s="3"/>
      <c r="M16" s="3"/>
      <c r="N16" s="3"/>
      <c r="O16" s="3"/>
    </row>
    <row r="17" spans="1:16" ht="30.75" customHeight="1">
      <c r="A17" s="3"/>
      <c r="B17" s="3"/>
      <c r="C17" s="3"/>
      <c r="D17" s="76" t="s">
        <v>120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/>
      <c r="P17"/>
    </row>
    <row r="18" spans="1:16" ht="11.25" customHeight="1">
      <c r="A18" s="3"/>
      <c r="B18" s="3"/>
      <c r="C18" s="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/>
      <c r="P18"/>
    </row>
    <row r="19" spans="1:14" ht="15.75">
      <c r="A19" s="3"/>
      <c r="B19" s="3"/>
      <c r="C19" s="3"/>
      <c r="D19" s="7" t="s">
        <v>4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54.75" customHeight="1">
      <c r="A21" s="3"/>
      <c r="B21" s="3"/>
      <c r="C21" s="8" t="s">
        <v>5</v>
      </c>
      <c r="D21" s="60" t="s">
        <v>6</v>
      </c>
      <c r="E21" s="60"/>
      <c r="F21" s="8" t="s">
        <v>7</v>
      </c>
      <c r="G21" s="8" t="s">
        <v>8</v>
      </c>
      <c r="H21" s="60" t="s">
        <v>9</v>
      </c>
      <c r="I21" s="60"/>
      <c r="J21" s="60" t="s">
        <v>10</v>
      </c>
      <c r="K21" s="60"/>
      <c r="L21" s="60" t="s">
        <v>11</v>
      </c>
      <c r="M21" s="60"/>
      <c r="N21" s="8" t="s">
        <v>12</v>
      </c>
    </row>
    <row r="22" spans="1:14" ht="15.75">
      <c r="A22" s="3"/>
      <c r="B22" s="3"/>
      <c r="C22" s="9" t="s">
        <v>13</v>
      </c>
      <c r="D22" s="62">
        <f>(I81+J81)/36</f>
        <v>37</v>
      </c>
      <c r="E22" s="62"/>
      <c r="F22" s="9">
        <f>(I82+J82)/36</f>
        <v>4</v>
      </c>
      <c r="G22" s="9">
        <f>(I83+J83)/36</f>
        <v>0</v>
      </c>
      <c r="H22" s="62"/>
      <c r="I22" s="62"/>
      <c r="J22" s="62"/>
      <c r="K22" s="62"/>
      <c r="L22" s="62">
        <v>11</v>
      </c>
      <c r="M22" s="62"/>
      <c r="N22" s="9">
        <f>L22+J22+H22+G22+F22+D22</f>
        <v>52</v>
      </c>
    </row>
    <row r="23" spans="1:14" ht="15.75">
      <c r="A23" s="3"/>
      <c r="B23" s="3"/>
      <c r="C23" s="9" t="s">
        <v>14</v>
      </c>
      <c r="D23" s="68">
        <f>(K81+L81)/36</f>
        <v>34</v>
      </c>
      <c r="E23" s="69"/>
      <c r="F23" s="9">
        <f>(K82+L82)/36</f>
        <v>2</v>
      </c>
      <c r="G23" s="9">
        <f>(K82+L82)/36</f>
        <v>2</v>
      </c>
      <c r="H23" s="62">
        <v>3</v>
      </c>
      <c r="I23" s="62"/>
      <c r="J23" s="62"/>
      <c r="K23" s="62"/>
      <c r="L23" s="62">
        <v>11</v>
      </c>
      <c r="M23" s="62"/>
      <c r="N23" s="9">
        <f>L23+J23+H23+G23+F23+D23</f>
        <v>52</v>
      </c>
    </row>
    <row r="24" spans="1:14" ht="15.75">
      <c r="A24" s="3"/>
      <c r="B24" s="3"/>
      <c r="C24" s="9" t="s">
        <v>15</v>
      </c>
      <c r="D24" s="68">
        <f>(M81+N81)/36</f>
        <v>6</v>
      </c>
      <c r="E24" s="69"/>
      <c r="F24" s="9">
        <f>(M82+N82)/36</f>
        <v>4</v>
      </c>
      <c r="G24" s="9">
        <f>(M83+N83)/36</f>
        <v>27</v>
      </c>
      <c r="H24" s="62">
        <v>2</v>
      </c>
      <c r="I24" s="62"/>
      <c r="J24" s="62">
        <v>2</v>
      </c>
      <c r="K24" s="62"/>
      <c r="L24" s="62">
        <v>2</v>
      </c>
      <c r="M24" s="62"/>
      <c r="N24" s="9">
        <f>L24+J24+H24+G24+F24+D24</f>
        <v>43</v>
      </c>
    </row>
    <row r="25" spans="1:14" ht="15.75">
      <c r="A25" s="3"/>
      <c r="B25" s="3"/>
      <c r="C25" s="9" t="s">
        <v>95</v>
      </c>
      <c r="D25" s="68">
        <f>D22+D23+D24</f>
        <v>77</v>
      </c>
      <c r="E25" s="69"/>
      <c r="F25" s="9">
        <f>F22+F23+F24</f>
        <v>10</v>
      </c>
      <c r="G25" s="9">
        <f>G22+G23+G24</f>
        <v>29</v>
      </c>
      <c r="H25" s="62">
        <f>H22+H23+H24</f>
        <v>5</v>
      </c>
      <c r="I25" s="62"/>
      <c r="J25" s="62">
        <f>J22+J23+J24</f>
        <v>2</v>
      </c>
      <c r="K25" s="62"/>
      <c r="L25" s="62">
        <f>L22+L23+L24</f>
        <v>24</v>
      </c>
      <c r="M25" s="62"/>
      <c r="N25" s="9">
        <f>L25+J25+H25+G25+F25+D25</f>
        <v>147</v>
      </c>
    </row>
    <row r="26" spans="1:14" ht="15.75">
      <c r="A26" s="3"/>
      <c r="B26" s="3"/>
      <c r="C26" s="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30.75" customHeight="1">
      <c r="A27" s="75" t="s">
        <v>16</v>
      </c>
      <c r="B27" s="82" t="s">
        <v>17</v>
      </c>
      <c r="C27" s="82" t="s">
        <v>18</v>
      </c>
      <c r="D27" s="75" t="s">
        <v>19</v>
      </c>
      <c r="E27" s="75"/>
      <c r="F27" s="75"/>
      <c r="G27" s="75"/>
      <c r="H27" s="75"/>
      <c r="I27" s="82" t="s">
        <v>20</v>
      </c>
      <c r="J27" s="82"/>
      <c r="K27" s="82"/>
      <c r="L27" s="82"/>
      <c r="M27" s="82"/>
      <c r="N27" s="82"/>
    </row>
    <row r="28" spans="1:14" ht="15.75" customHeight="1">
      <c r="A28" s="75"/>
      <c r="B28" s="82"/>
      <c r="C28" s="82"/>
      <c r="D28" s="67" t="s">
        <v>21</v>
      </c>
      <c r="E28" s="67" t="s">
        <v>22</v>
      </c>
      <c r="F28" s="75" t="s">
        <v>23</v>
      </c>
      <c r="G28" s="75"/>
      <c r="H28" s="75"/>
      <c r="I28" s="64" t="s">
        <v>24</v>
      </c>
      <c r="J28" s="64"/>
      <c r="K28" s="64" t="s">
        <v>25</v>
      </c>
      <c r="L28" s="64"/>
      <c r="M28" s="64" t="s">
        <v>26</v>
      </c>
      <c r="N28" s="64"/>
    </row>
    <row r="29" spans="1:14" ht="15.75" customHeight="1">
      <c r="A29" s="75"/>
      <c r="B29" s="82"/>
      <c r="C29" s="82"/>
      <c r="D29" s="67"/>
      <c r="E29" s="67"/>
      <c r="F29" s="82" t="s">
        <v>27</v>
      </c>
      <c r="G29" s="64" t="s">
        <v>28</v>
      </c>
      <c r="H29" s="64"/>
      <c r="I29" s="64" t="s">
        <v>29</v>
      </c>
      <c r="J29" s="64"/>
      <c r="K29" s="64" t="s">
        <v>29</v>
      </c>
      <c r="L29" s="64"/>
      <c r="M29" s="64" t="s">
        <v>29</v>
      </c>
      <c r="N29" s="64"/>
    </row>
    <row r="30" spans="1:14" ht="19.5" customHeight="1">
      <c r="A30" s="75"/>
      <c r="B30" s="82"/>
      <c r="C30" s="82"/>
      <c r="D30" s="67"/>
      <c r="E30" s="67"/>
      <c r="F30" s="82"/>
      <c r="G30" s="62" t="s">
        <v>30</v>
      </c>
      <c r="H30" s="62" t="s">
        <v>31</v>
      </c>
      <c r="I30" s="13">
        <v>1</v>
      </c>
      <c r="J30" s="13">
        <v>2</v>
      </c>
      <c r="K30" s="13">
        <v>3</v>
      </c>
      <c r="L30" s="13">
        <v>4</v>
      </c>
      <c r="M30" s="13">
        <v>5</v>
      </c>
      <c r="N30" s="13">
        <v>6</v>
      </c>
    </row>
    <row r="31" spans="1:14" ht="19.5" customHeight="1">
      <c r="A31" s="75"/>
      <c r="B31" s="82"/>
      <c r="C31" s="82"/>
      <c r="D31" s="67"/>
      <c r="E31" s="67"/>
      <c r="F31" s="82"/>
      <c r="G31" s="62"/>
      <c r="H31" s="62"/>
      <c r="I31" s="61" t="s">
        <v>32</v>
      </c>
      <c r="J31" s="61"/>
      <c r="K31" s="61" t="s">
        <v>32</v>
      </c>
      <c r="L31" s="61"/>
      <c r="M31" s="61" t="s">
        <v>32</v>
      </c>
      <c r="N31" s="61"/>
    </row>
    <row r="32" spans="1:14" ht="17.25" customHeight="1">
      <c r="A32" s="75"/>
      <c r="B32" s="82"/>
      <c r="C32" s="82"/>
      <c r="D32" s="67"/>
      <c r="E32" s="67"/>
      <c r="F32" s="82"/>
      <c r="G32" s="62"/>
      <c r="H32" s="62"/>
      <c r="I32" s="53" t="s">
        <v>137</v>
      </c>
      <c r="J32" s="96" t="s">
        <v>138</v>
      </c>
      <c r="K32" s="53" t="s">
        <v>161</v>
      </c>
      <c r="L32" s="53" t="s">
        <v>164</v>
      </c>
      <c r="M32" s="53" t="s">
        <v>129</v>
      </c>
      <c r="N32" s="96" t="s">
        <v>165</v>
      </c>
    </row>
    <row r="33" spans="1:14" s="14" customFormat="1" ht="15.75">
      <c r="A33" s="28"/>
      <c r="B33" s="29" t="s">
        <v>33</v>
      </c>
      <c r="C33" s="30" t="s">
        <v>130</v>
      </c>
      <c r="D33" s="31">
        <f aca="true" t="shared" si="0" ref="D33:M33">D34+D47+D51</f>
        <v>3078</v>
      </c>
      <c r="E33" s="31">
        <f t="shared" si="0"/>
        <v>1026</v>
      </c>
      <c r="F33" s="31">
        <f t="shared" si="0"/>
        <v>2052</v>
      </c>
      <c r="G33" s="31">
        <f t="shared" si="0"/>
        <v>1000</v>
      </c>
      <c r="H33" s="31">
        <f t="shared" si="0"/>
        <v>1052</v>
      </c>
      <c r="I33" s="31">
        <f t="shared" si="0"/>
        <v>442</v>
      </c>
      <c r="J33" s="31">
        <f t="shared" si="0"/>
        <v>648</v>
      </c>
      <c r="K33" s="31">
        <f t="shared" si="0"/>
        <v>512</v>
      </c>
      <c r="L33" s="31">
        <f t="shared" si="0"/>
        <v>450</v>
      </c>
      <c r="M33" s="31">
        <f t="shared" si="0"/>
        <v>0</v>
      </c>
      <c r="N33" s="31">
        <f>N34+N47</f>
        <v>0</v>
      </c>
    </row>
    <row r="34" spans="1:14" s="14" customFormat="1" ht="31.5">
      <c r="A34" s="32" t="s">
        <v>142</v>
      </c>
      <c r="B34" s="33" t="s">
        <v>84</v>
      </c>
      <c r="C34" s="30" t="s">
        <v>131</v>
      </c>
      <c r="D34" s="34">
        <f>D35+D36+D37+D38+D39+D40+D41+D42+D43+D44+D46+D45</f>
        <v>2059</v>
      </c>
      <c r="E34" s="34">
        <f>E35+E36+E37+E38+E39+E40+E41+E42+E43+E44+E46+E45</f>
        <v>686</v>
      </c>
      <c r="F34" s="34">
        <f>F35+F36+F37+F38+F39+F40+F41+F42+F43+F44+F46+F45</f>
        <v>1373</v>
      </c>
      <c r="G34" s="34">
        <f aca="true" t="shared" si="1" ref="G34:N34">G35+G36+G37+G38+G39+G40+G41+G42+G43+G44+G46+G45</f>
        <v>725</v>
      </c>
      <c r="H34" s="34">
        <f t="shared" si="1"/>
        <v>648</v>
      </c>
      <c r="I34" s="34">
        <f t="shared" si="1"/>
        <v>271</v>
      </c>
      <c r="J34" s="34">
        <f t="shared" si="1"/>
        <v>426</v>
      </c>
      <c r="K34" s="34">
        <f t="shared" si="1"/>
        <v>400</v>
      </c>
      <c r="L34" s="34">
        <f t="shared" si="1"/>
        <v>276</v>
      </c>
      <c r="M34" s="34">
        <f t="shared" si="1"/>
        <v>0</v>
      </c>
      <c r="N34" s="34">
        <f t="shared" si="1"/>
        <v>0</v>
      </c>
    </row>
    <row r="35" spans="1:14" s="14" customFormat="1" ht="19.5" customHeight="1">
      <c r="A35" s="12" t="s">
        <v>141</v>
      </c>
      <c r="B35" s="25" t="s">
        <v>135</v>
      </c>
      <c r="C35" s="23" t="s">
        <v>110</v>
      </c>
      <c r="D35" s="12">
        <f>F35+E35</f>
        <v>171</v>
      </c>
      <c r="E35" s="12">
        <f>F35/2</f>
        <v>57</v>
      </c>
      <c r="F35" s="12">
        <f aca="true" t="shared" si="2" ref="F35:F49">SUM(I35:N35)</f>
        <v>114</v>
      </c>
      <c r="G35" s="12">
        <f aca="true" t="shared" si="3" ref="G35:G44">F35-H35</f>
        <v>32</v>
      </c>
      <c r="H35" s="12">
        <v>82</v>
      </c>
      <c r="I35" s="12">
        <v>34</v>
      </c>
      <c r="J35" s="12">
        <v>24</v>
      </c>
      <c r="K35" s="12">
        <v>16</v>
      </c>
      <c r="L35" s="12">
        <v>40</v>
      </c>
      <c r="M35" s="12"/>
      <c r="N35" s="12"/>
    </row>
    <row r="36" spans="1:14" s="14" customFormat="1" ht="19.5" customHeight="1">
      <c r="A36" s="12" t="s">
        <v>143</v>
      </c>
      <c r="B36" s="25" t="s">
        <v>136</v>
      </c>
      <c r="C36" s="23" t="s">
        <v>98</v>
      </c>
      <c r="D36" s="12">
        <f aca="true" t="shared" si="4" ref="D36:D49">F36+E36</f>
        <v>257</v>
      </c>
      <c r="E36" s="12">
        <v>85</v>
      </c>
      <c r="F36" s="12">
        <f t="shared" si="2"/>
        <v>172</v>
      </c>
      <c r="G36" s="12">
        <f t="shared" si="3"/>
        <v>172</v>
      </c>
      <c r="H36" s="12"/>
      <c r="I36" s="12">
        <v>34</v>
      </c>
      <c r="J36" s="12">
        <v>90</v>
      </c>
      <c r="K36" s="12">
        <v>48</v>
      </c>
      <c r="L36" s="12"/>
      <c r="M36" s="12"/>
      <c r="N36" s="12"/>
    </row>
    <row r="37" spans="1:14" s="14" customFormat="1" ht="19.5" customHeight="1">
      <c r="A37" s="12" t="s">
        <v>144</v>
      </c>
      <c r="B37" s="25" t="s">
        <v>34</v>
      </c>
      <c r="C37" s="23" t="s">
        <v>97</v>
      </c>
      <c r="D37" s="12">
        <f t="shared" si="4"/>
        <v>258</v>
      </c>
      <c r="E37" s="12">
        <f aca="true" t="shared" si="5" ref="E37:E49">F37/2</f>
        <v>86</v>
      </c>
      <c r="F37" s="12">
        <f t="shared" si="2"/>
        <v>172</v>
      </c>
      <c r="G37" s="12">
        <f t="shared" si="3"/>
        <v>1</v>
      </c>
      <c r="H37" s="51">
        <v>171</v>
      </c>
      <c r="I37" s="12">
        <v>34</v>
      </c>
      <c r="J37" s="12">
        <v>48</v>
      </c>
      <c r="K37" s="12">
        <v>46</v>
      </c>
      <c r="L37" s="12">
        <v>44</v>
      </c>
      <c r="M37" s="12"/>
      <c r="N37" s="12"/>
    </row>
    <row r="38" spans="1:14" s="14" customFormat="1" ht="19.5" customHeight="1">
      <c r="A38" s="12" t="s">
        <v>145</v>
      </c>
      <c r="B38" s="25" t="s">
        <v>35</v>
      </c>
      <c r="C38" s="23" t="s">
        <v>97</v>
      </c>
      <c r="D38" s="12">
        <f t="shared" si="4"/>
        <v>258</v>
      </c>
      <c r="E38" s="12">
        <f t="shared" si="5"/>
        <v>86</v>
      </c>
      <c r="F38" s="12">
        <f t="shared" si="2"/>
        <v>172</v>
      </c>
      <c r="G38" s="12">
        <f t="shared" si="3"/>
        <v>132</v>
      </c>
      <c r="H38" s="51">
        <v>40</v>
      </c>
      <c r="I38" s="12">
        <v>34</v>
      </c>
      <c r="J38" s="12">
        <v>48</v>
      </c>
      <c r="K38" s="12">
        <v>46</v>
      </c>
      <c r="L38" s="12">
        <v>44</v>
      </c>
      <c r="M38" s="12"/>
      <c r="N38" s="12"/>
    </row>
    <row r="39" spans="1:14" s="14" customFormat="1" ht="19.5" customHeight="1">
      <c r="A39" s="12" t="s">
        <v>146</v>
      </c>
      <c r="B39" s="25" t="s">
        <v>85</v>
      </c>
      <c r="C39" s="23" t="s">
        <v>97</v>
      </c>
      <c r="D39" s="12">
        <f t="shared" si="4"/>
        <v>261</v>
      </c>
      <c r="E39" s="12">
        <f t="shared" si="5"/>
        <v>87</v>
      </c>
      <c r="F39" s="12">
        <f t="shared" si="2"/>
        <v>174</v>
      </c>
      <c r="G39" s="12">
        <f t="shared" si="3"/>
        <v>120</v>
      </c>
      <c r="H39" s="51">
        <v>54</v>
      </c>
      <c r="I39" s="12">
        <v>34</v>
      </c>
      <c r="J39" s="12">
        <v>48</v>
      </c>
      <c r="K39" s="12">
        <v>48</v>
      </c>
      <c r="L39" s="12">
        <v>44</v>
      </c>
      <c r="M39" s="12"/>
      <c r="N39" s="12"/>
    </row>
    <row r="40" spans="1:14" s="14" customFormat="1" ht="19.5" customHeight="1">
      <c r="A40" s="12" t="s">
        <v>147</v>
      </c>
      <c r="B40" s="25" t="s">
        <v>36</v>
      </c>
      <c r="C40" s="65" t="s">
        <v>97</v>
      </c>
      <c r="D40" s="12">
        <f t="shared" si="4"/>
        <v>204</v>
      </c>
      <c r="E40" s="12">
        <f t="shared" si="5"/>
        <v>68</v>
      </c>
      <c r="F40" s="12">
        <f t="shared" si="2"/>
        <v>136</v>
      </c>
      <c r="G40" s="12">
        <f t="shared" si="3"/>
        <v>96</v>
      </c>
      <c r="H40" s="51">
        <v>40</v>
      </c>
      <c r="I40" s="12">
        <v>34</v>
      </c>
      <c r="J40" s="12">
        <v>48</v>
      </c>
      <c r="K40" s="12">
        <v>32</v>
      </c>
      <c r="L40" s="12">
        <v>22</v>
      </c>
      <c r="M40" s="12"/>
      <c r="N40" s="12"/>
    </row>
    <row r="41" spans="1:14" s="14" customFormat="1" ht="19.5" customHeight="1">
      <c r="A41" s="12" t="s">
        <v>148</v>
      </c>
      <c r="B41" s="25" t="s">
        <v>37</v>
      </c>
      <c r="C41" s="66"/>
      <c r="D41" s="12">
        <f t="shared" si="4"/>
        <v>54</v>
      </c>
      <c r="E41" s="12">
        <f t="shared" si="5"/>
        <v>18</v>
      </c>
      <c r="F41" s="12">
        <f t="shared" si="2"/>
        <v>36</v>
      </c>
      <c r="G41" s="12">
        <f t="shared" si="3"/>
        <v>24</v>
      </c>
      <c r="H41" s="51">
        <v>12</v>
      </c>
      <c r="I41" s="12"/>
      <c r="J41" s="12"/>
      <c r="K41" s="12">
        <v>16</v>
      </c>
      <c r="L41" s="12">
        <v>20</v>
      </c>
      <c r="M41" s="12"/>
      <c r="N41" s="12"/>
    </row>
    <row r="42" spans="1:14" s="14" customFormat="1" ht="19.5" customHeight="1">
      <c r="A42" s="12" t="s">
        <v>149</v>
      </c>
      <c r="B42" s="25" t="s">
        <v>38</v>
      </c>
      <c r="C42" s="58" t="s">
        <v>111</v>
      </c>
      <c r="D42" s="12">
        <f t="shared" si="4"/>
        <v>257</v>
      </c>
      <c r="E42" s="12">
        <v>86</v>
      </c>
      <c r="F42" s="12">
        <f t="shared" si="2"/>
        <v>171</v>
      </c>
      <c r="G42" s="12">
        <f t="shared" si="3"/>
        <v>0</v>
      </c>
      <c r="H42" s="51">
        <v>171</v>
      </c>
      <c r="I42" s="12">
        <v>51</v>
      </c>
      <c r="J42" s="12">
        <v>72</v>
      </c>
      <c r="K42" s="12">
        <v>48</v>
      </c>
      <c r="L42" s="12"/>
      <c r="M42" s="12"/>
      <c r="N42" s="12"/>
    </row>
    <row r="43" spans="1:14" s="14" customFormat="1" ht="19.5" customHeight="1">
      <c r="A43" s="12" t="s">
        <v>150</v>
      </c>
      <c r="B43" s="25" t="s">
        <v>159</v>
      </c>
      <c r="C43" s="23" t="s">
        <v>98</v>
      </c>
      <c r="D43" s="12">
        <f t="shared" si="4"/>
        <v>120</v>
      </c>
      <c r="E43" s="12">
        <f t="shared" si="5"/>
        <v>40</v>
      </c>
      <c r="F43" s="12">
        <f t="shared" si="2"/>
        <v>80</v>
      </c>
      <c r="G43" s="12">
        <f t="shared" si="3"/>
        <v>24</v>
      </c>
      <c r="H43" s="51">
        <v>56</v>
      </c>
      <c r="I43" s="12">
        <v>16</v>
      </c>
      <c r="J43" s="12">
        <v>48</v>
      </c>
      <c r="K43" s="12">
        <v>16</v>
      </c>
      <c r="L43" s="12"/>
      <c r="M43" s="12"/>
      <c r="N43" s="12"/>
    </row>
    <row r="44" spans="1:14" s="14" customFormat="1" ht="19.5" customHeight="1">
      <c r="A44" s="12" t="s">
        <v>151</v>
      </c>
      <c r="B44" s="25" t="s">
        <v>86</v>
      </c>
      <c r="C44" s="65" t="s">
        <v>97</v>
      </c>
      <c r="D44" s="12">
        <f>F44+E44</f>
        <v>54</v>
      </c>
      <c r="E44" s="12">
        <f>F44/2</f>
        <v>18</v>
      </c>
      <c r="F44" s="12">
        <f>SUM(I44:N44)</f>
        <v>36</v>
      </c>
      <c r="G44" s="12">
        <f t="shared" si="3"/>
        <v>28</v>
      </c>
      <c r="H44" s="12">
        <v>8</v>
      </c>
      <c r="I44" s="12">
        <v>0</v>
      </c>
      <c r="J44" s="12">
        <v>0</v>
      </c>
      <c r="K44" s="12">
        <v>16</v>
      </c>
      <c r="L44" s="12">
        <v>20</v>
      </c>
      <c r="M44" s="12"/>
      <c r="N44" s="12"/>
    </row>
    <row r="45" spans="1:14" s="14" customFormat="1" ht="19.5" customHeight="1">
      <c r="A45" s="12" t="s">
        <v>152</v>
      </c>
      <c r="B45" s="25" t="s">
        <v>133</v>
      </c>
      <c r="C45" s="66"/>
      <c r="D45" s="12">
        <f>F45+E45</f>
        <v>111</v>
      </c>
      <c r="E45" s="12">
        <f>F45/2</f>
        <v>37</v>
      </c>
      <c r="F45" s="12">
        <f>SUM(I45:N45)</f>
        <v>74</v>
      </c>
      <c r="G45" s="12">
        <f>F45-H45</f>
        <v>62</v>
      </c>
      <c r="H45" s="12">
        <v>12</v>
      </c>
      <c r="I45" s="12">
        <v>0</v>
      </c>
      <c r="J45" s="12">
        <v>0</v>
      </c>
      <c r="K45" s="12">
        <v>32</v>
      </c>
      <c r="L45" s="12">
        <v>42</v>
      </c>
      <c r="M45" s="12"/>
      <c r="N45" s="12"/>
    </row>
    <row r="46" spans="1:14" s="14" customFormat="1" ht="19.5" customHeight="1">
      <c r="A46" s="12" t="s">
        <v>153</v>
      </c>
      <c r="B46" s="25" t="s">
        <v>127</v>
      </c>
      <c r="C46" s="23" t="s">
        <v>128</v>
      </c>
      <c r="D46" s="12">
        <f>F46+E46</f>
        <v>54</v>
      </c>
      <c r="E46" s="12">
        <f>F46/2</f>
        <v>18</v>
      </c>
      <c r="F46" s="12">
        <f>SUM(I46:N46)</f>
        <v>36</v>
      </c>
      <c r="G46" s="12">
        <f>F46-H46</f>
        <v>34</v>
      </c>
      <c r="H46" s="51">
        <v>2</v>
      </c>
      <c r="I46" s="12"/>
      <c r="J46" s="12"/>
      <c r="K46" s="12">
        <v>36</v>
      </c>
      <c r="L46" s="12"/>
      <c r="M46" s="12"/>
      <c r="N46" s="12"/>
    </row>
    <row r="47" spans="1:14" s="14" customFormat="1" ht="19.5" customHeight="1">
      <c r="A47" s="32" t="s">
        <v>154</v>
      </c>
      <c r="B47" s="38" t="s">
        <v>87</v>
      </c>
      <c r="C47" s="30" t="s">
        <v>112</v>
      </c>
      <c r="D47" s="39">
        <f>D48+D49+D50</f>
        <v>902</v>
      </c>
      <c r="E47" s="39">
        <f>E48+E49+E50</f>
        <v>301</v>
      </c>
      <c r="F47" s="39">
        <f>F48+F49+F50</f>
        <v>601</v>
      </c>
      <c r="G47" s="39">
        <f aca="true" t="shared" si="6" ref="G47:N47">G48+G49+G50</f>
        <v>255</v>
      </c>
      <c r="H47" s="39">
        <f t="shared" si="6"/>
        <v>346</v>
      </c>
      <c r="I47" s="39">
        <f t="shared" si="6"/>
        <v>137</v>
      </c>
      <c r="J47" s="39">
        <f t="shared" si="6"/>
        <v>222</v>
      </c>
      <c r="K47" s="39">
        <f t="shared" si="6"/>
        <v>112</v>
      </c>
      <c r="L47" s="39">
        <f t="shared" si="6"/>
        <v>130</v>
      </c>
      <c r="M47" s="39">
        <f t="shared" si="6"/>
        <v>0</v>
      </c>
      <c r="N47" s="39">
        <f t="shared" si="6"/>
        <v>0</v>
      </c>
    </row>
    <row r="48" spans="1:14" s="14" customFormat="1" ht="19.5" customHeight="1">
      <c r="A48" s="12" t="s">
        <v>155</v>
      </c>
      <c r="B48" s="26" t="s">
        <v>160</v>
      </c>
      <c r="C48" s="23" t="s">
        <v>110</v>
      </c>
      <c r="D48" s="12">
        <f t="shared" si="4"/>
        <v>450</v>
      </c>
      <c r="E48" s="12">
        <f t="shared" si="5"/>
        <v>150</v>
      </c>
      <c r="F48" s="12">
        <f t="shared" si="2"/>
        <v>300</v>
      </c>
      <c r="G48" s="12">
        <f>F48-H48</f>
        <v>90</v>
      </c>
      <c r="H48" s="12">
        <v>210</v>
      </c>
      <c r="I48" s="12">
        <v>68</v>
      </c>
      <c r="J48" s="12">
        <v>96</v>
      </c>
      <c r="K48" s="12">
        <v>48</v>
      </c>
      <c r="L48" s="12">
        <v>88</v>
      </c>
      <c r="M48" s="12"/>
      <c r="N48" s="12"/>
    </row>
    <row r="49" spans="1:14" s="14" customFormat="1" ht="19.5" customHeight="1">
      <c r="A49" s="12" t="s">
        <v>156</v>
      </c>
      <c r="B49" s="25" t="s">
        <v>39</v>
      </c>
      <c r="C49" s="23" t="s">
        <v>97</v>
      </c>
      <c r="D49" s="12">
        <f t="shared" si="4"/>
        <v>270</v>
      </c>
      <c r="E49" s="12">
        <f t="shared" si="5"/>
        <v>90</v>
      </c>
      <c r="F49" s="12">
        <f t="shared" si="2"/>
        <v>180</v>
      </c>
      <c r="G49" s="12">
        <f>F49-H49</f>
        <v>140</v>
      </c>
      <c r="H49" s="45">
        <v>40</v>
      </c>
      <c r="I49" s="12">
        <v>34</v>
      </c>
      <c r="J49" s="12">
        <v>72</v>
      </c>
      <c r="K49" s="12">
        <v>32</v>
      </c>
      <c r="L49" s="12">
        <v>42</v>
      </c>
      <c r="M49" s="12"/>
      <c r="N49" s="12"/>
    </row>
    <row r="50" spans="1:14" s="14" customFormat="1" ht="19.5" customHeight="1">
      <c r="A50" s="12" t="s">
        <v>157</v>
      </c>
      <c r="B50" s="25" t="s">
        <v>105</v>
      </c>
      <c r="C50" s="23" t="s">
        <v>99</v>
      </c>
      <c r="D50" s="12">
        <f>F50+E50</f>
        <v>182</v>
      </c>
      <c r="E50" s="12">
        <v>61</v>
      </c>
      <c r="F50" s="12">
        <f>SUM(I50:N50)</f>
        <v>121</v>
      </c>
      <c r="G50" s="12">
        <f>F50-H50</f>
        <v>25</v>
      </c>
      <c r="H50" s="45">
        <v>96</v>
      </c>
      <c r="I50" s="12">
        <v>35</v>
      </c>
      <c r="J50" s="12">
        <v>54</v>
      </c>
      <c r="K50" s="12">
        <v>32</v>
      </c>
      <c r="L50" s="12"/>
      <c r="M50" s="12"/>
      <c r="N50" s="12"/>
    </row>
    <row r="51" spans="1:14" s="14" customFormat="1" ht="19.5" customHeight="1">
      <c r="A51" s="40" t="s">
        <v>88</v>
      </c>
      <c r="B51" s="38" t="s">
        <v>89</v>
      </c>
      <c r="C51" s="30" t="s">
        <v>132</v>
      </c>
      <c r="D51" s="39">
        <f aca="true" t="shared" si="7" ref="D51:N51">D52+D53</f>
        <v>117</v>
      </c>
      <c r="E51" s="39">
        <f t="shared" si="7"/>
        <v>39</v>
      </c>
      <c r="F51" s="39">
        <f t="shared" si="7"/>
        <v>78</v>
      </c>
      <c r="G51" s="39">
        <f t="shared" si="7"/>
        <v>20</v>
      </c>
      <c r="H51" s="39">
        <f t="shared" si="7"/>
        <v>58</v>
      </c>
      <c r="I51" s="39">
        <f t="shared" si="7"/>
        <v>34</v>
      </c>
      <c r="J51" s="39">
        <f t="shared" si="7"/>
        <v>0</v>
      </c>
      <c r="K51" s="39">
        <f t="shared" si="7"/>
        <v>0</v>
      </c>
      <c r="L51" s="39">
        <f t="shared" si="7"/>
        <v>44</v>
      </c>
      <c r="M51" s="39">
        <f t="shared" si="7"/>
        <v>0</v>
      </c>
      <c r="N51" s="39">
        <f t="shared" si="7"/>
        <v>0</v>
      </c>
    </row>
    <row r="52" spans="1:14" s="14" customFormat="1" ht="19.5" customHeight="1">
      <c r="A52" s="12" t="s">
        <v>90</v>
      </c>
      <c r="B52" s="25" t="s">
        <v>106</v>
      </c>
      <c r="C52" s="23" t="s">
        <v>118</v>
      </c>
      <c r="D52" s="12">
        <f>F52+E52</f>
        <v>66</v>
      </c>
      <c r="E52" s="12">
        <f>F52/2</f>
        <v>22</v>
      </c>
      <c r="F52" s="12">
        <f>SUM(I52:N52)</f>
        <v>44</v>
      </c>
      <c r="G52" s="12">
        <f>F52-H52</f>
        <v>4</v>
      </c>
      <c r="H52" s="51">
        <v>40</v>
      </c>
      <c r="I52" s="12">
        <v>0</v>
      </c>
      <c r="J52" s="12"/>
      <c r="K52" s="12"/>
      <c r="L52" s="12">
        <v>44</v>
      </c>
      <c r="M52" s="12"/>
      <c r="N52" s="12"/>
    </row>
    <row r="53" spans="1:14" s="14" customFormat="1" ht="19.5" customHeight="1">
      <c r="A53" s="12" t="s">
        <v>91</v>
      </c>
      <c r="B53" s="25" t="s">
        <v>119</v>
      </c>
      <c r="C53" s="23" t="s">
        <v>113</v>
      </c>
      <c r="D53" s="12">
        <f>F53+E53</f>
        <v>51</v>
      </c>
      <c r="E53" s="12">
        <f>F53/2</f>
        <v>17</v>
      </c>
      <c r="F53" s="12">
        <f>SUM(I53:N53)</f>
        <v>34</v>
      </c>
      <c r="G53" s="12">
        <f>F53-H53</f>
        <v>16</v>
      </c>
      <c r="H53" s="12">
        <v>18</v>
      </c>
      <c r="I53" s="12">
        <v>34</v>
      </c>
      <c r="J53" s="12"/>
      <c r="K53" s="12"/>
      <c r="L53" s="12"/>
      <c r="M53" s="12"/>
      <c r="N53" s="12"/>
    </row>
    <row r="54" spans="1:14" ht="19.5" customHeight="1">
      <c r="A54" s="18" t="s">
        <v>40</v>
      </c>
      <c r="B54" s="27" t="s">
        <v>41</v>
      </c>
      <c r="C54" s="57" t="s">
        <v>125</v>
      </c>
      <c r="D54" s="18">
        <f aca="true" t="shared" si="8" ref="D54:L54">SUM(D55:D62)</f>
        <v>664</v>
      </c>
      <c r="E54" s="18">
        <f t="shared" si="8"/>
        <v>244</v>
      </c>
      <c r="F54" s="18">
        <f t="shared" si="8"/>
        <v>420</v>
      </c>
      <c r="G54" s="18">
        <f t="shared" si="8"/>
        <v>212</v>
      </c>
      <c r="H54" s="18">
        <f t="shared" si="8"/>
        <v>208</v>
      </c>
      <c r="I54" s="18">
        <f t="shared" si="8"/>
        <v>66</v>
      </c>
      <c r="J54" s="18">
        <f t="shared" si="8"/>
        <v>84</v>
      </c>
      <c r="K54" s="18">
        <f t="shared" si="8"/>
        <v>32</v>
      </c>
      <c r="L54" s="18">
        <f t="shared" si="8"/>
        <v>114</v>
      </c>
      <c r="M54" s="18">
        <f>SUM(M55:M62)</f>
        <v>124</v>
      </c>
      <c r="N54" s="18">
        <f>SUM(N55:N60)</f>
        <v>0</v>
      </c>
    </row>
    <row r="55" spans="1:14" ht="19.5" customHeight="1">
      <c r="A55" s="12" t="s">
        <v>42</v>
      </c>
      <c r="B55" s="16" t="s">
        <v>43</v>
      </c>
      <c r="C55" s="23" t="s">
        <v>100</v>
      </c>
      <c r="D55" s="12">
        <f aca="true" t="shared" si="9" ref="D55:D61">SUM(E55:F55)</f>
        <v>44</v>
      </c>
      <c r="E55" s="12">
        <v>12</v>
      </c>
      <c r="F55" s="11">
        <f aca="true" t="shared" si="10" ref="F55:F61">SUM(I55:N55)</f>
        <v>32</v>
      </c>
      <c r="G55" s="12">
        <f aca="true" t="shared" si="11" ref="G55:G61">F55-H55</f>
        <v>0</v>
      </c>
      <c r="H55" s="12">
        <v>32</v>
      </c>
      <c r="I55" s="12"/>
      <c r="J55" s="12"/>
      <c r="K55" s="12"/>
      <c r="L55" s="12"/>
      <c r="M55" s="12">
        <v>32</v>
      </c>
      <c r="N55" s="12"/>
    </row>
    <row r="56" spans="1:14" ht="19.5" customHeight="1">
      <c r="A56" s="12" t="s">
        <v>44</v>
      </c>
      <c r="B56" s="16" t="s">
        <v>45</v>
      </c>
      <c r="C56" s="23" t="s">
        <v>99</v>
      </c>
      <c r="D56" s="12">
        <f t="shared" si="9"/>
        <v>92</v>
      </c>
      <c r="E56" s="12">
        <v>24</v>
      </c>
      <c r="F56" s="11">
        <f t="shared" si="10"/>
        <v>68</v>
      </c>
      <c r="G56" s="12">
        <f t="shared" si="11"/>
        <v>44</v>
      </c>
      <c r="H56" s="12">
        <v>24</v>
      </c>
      <c r="I56" s="12"/>
      <c r="J56" s="12">
        <v>36</v>
      </c>
      <c r="K56" s="12">
        <v>32</v>
      </c>
      <c r="L56" s="12"/>
      <c r="M56" s="12"/>
      <c r="N56" s="12"/>
    </row>
    <row r="57" spans="1:14" ht="19.5" customHeight="1">
      <c r="A57" s="12" t="s">
        <v>46</v>
      </c>
      <c r="B57" s="16" t="s">
        <v>47</v>
      </c>
      <c r="C57" s="23" t="s">
        <v>101</v>
      </c>
      <c r="D57" s="12">
        <f t="shared" si="9"/>
        <v>44</v>
      </c>
      <c r="E57" s="12">
        <v>12</v>
      </c>
      <c r="F57" s="11">
        <f t="shared" si="10"/>
        <v>32</v>
      </c>
      <c r="G57" s="12">
        <f t="shared" si="11"/>
        <v>16</v>
      </c>
      <c r="H57" s="12">
        <v>16</v>
      </c>
      <c r="I57" s="12">
        <v>32</v>
      </c>
      <c r="J57" s="12"/>
      <c r="K57" s="12"/>
      <c r="L57" s="12"/>
      <c r="M57" s="12"/>
      <c r="N57" s="12"/>
    </row>
    <row r="58" spans="1:14" ht="19.5" customHeight="1">
      <c r="A58" s="12" t="s">
        <v>48</v>
      </c>
      <c r="B58" s="16" t="s">
        <v>49</v>
      </c>
      <c r="C58" s="23" t="s">
        <v>102</v>
      </c>
      <c r="D58" s="12">
        <f t="shared" si="9"/>
        <v>112</v>
      </c>
      <c r="E58" s="12">
        <v>30</v>
      </c>
      <c r="F58" s="11">
        <f t="shared" si="10"/>
        <v>82</v>
      </c>
      <c r="G58" s="12">
        <f t="shared" si="11"/>
        <v>76</v>
      </c>
      <c r="H58" s="12">
        <v>6</v>
      </c>
      <c r="I58" s="12">
        <v>34</v>
      </c>
      <c r="J58" s="12">
        <v>48</v>
      </c>
      <c r="K58" s="12"/>
      <c r="L58" s="12"/>
      <c r="M58" s="12"/>
      <c r="N58" s="12"/>
    </row>
    <row r="59" spans="1:14" ht="19.5" customHeight="1">
      <c r="A59" s="12" t="s">
        <v>50</v>
      </c>
      <c r="B59" s="16" t="s">
        <v>51</v>
      </c>
      <c r="C59" s="23" t="s">
        <v>110</v>
      </c>
      <c r="D59" s="12">
        <f t="shared" si="9"/>
        <v>60</v>
      </c>
      <c r="E59" s="12">
        <v>18</v>
      </c>
      <c r="F59" s="11">
        <f t="shared" si="10"/>
        <v>42</v>
      </c>
      <c r="G59" s="12">
        <f t="shared" si="11"/>
        <v>34</v>
      </c>
      <c r="H59" s="12">
        <v>8</v>
      </c>
      <c r="I59" s="12"/>
      <c r="J59" s="12"/>
      <c r="K59" s="12"/>
      <c r="L59" s="12">
        <v>42</v>
      </c>
      <c r="M59" s="12"/>
      <c r="N59" s="12"/>
    </row>
    <row r="60" spans="1:14" ht="19.5" customHeight="1">
      <c r="A60" s="12" t="s">
        <v>52</v>
      </c>
      <c r="B60" s="16" t="s">
        <v>53</v>
      </c>
      <c r="C60" s="23" t="s">
        <v>100</v>
      </c>
      <c r="D60" s="12">
        <f t="shared" si="9"/>
        <v>66</v>
      </c>
      <c r="E60" s="12">
        <v>18</v>
      </c>
      <c r="F60" s="11">
        <f t="shared" si="10"/>
        <v>48</v>
      </c>
      <c r="G60" s="12">
        <f t="shared" si="11"/>
        <v>12</v>
      </c>
      <c r="H60" s="12">
        <v>36</v>
      </c>
      <c r="I60" s="12"/>
      <c r="J60" s="12"/>
      <c r="K60" s="12"/>
      <c r="L60" s="12">
        <v>36</v>
      </c>
      <c r="M60" s="12">
        <v>12</v>
      </c>
      <c r="N60" s="12"/>
    </row>
    <row r="61" spans="1:14" ht="19.5" customHeight="1">
      <c r="A61" s="12" t="s">
        <v>122</v>
      </c>
      <c r="B61" s="46" t="s">
        <v>92</v>
      </c>
      <c r="C61" s="23" t="s">
        <v>100</v>
      </c>
      <c r="D61" s="12">
        <f t="shared" si="9"/>
        <v>102</v>
      </c>
      <c r="E61" s="12">
        <v>34</v>
      </c>
      <c r="F61" s="11">
        <f t="shared" si="10"/>
        <v>68</v>
      </c>
      <c r="G61" s="12">
        <f t="shared" si="11"/>
        <v>30</v>
      </c>
      <c r="H61" s="12">
        <v>38</v>
      </c>
      <c r="I61" s="12"/>
      <c r="J61" s="12"/>
      <c r="K61" s="12"/>
      <c r="L61" s="12"/>
      <c r="M61" s="12">
        <v>68</v>
      </c>
      <c r="N61" s="12"/>
    </row>
    <row r="62" spans="1:14" ht="19.5" customHeight="1">
      <c r="A62" s="18" t="s">
        <v>76</v>
      </c>
      <c r="B62" s="20" t="s">
        <v>38</v>
      </c>
      <c r="C62" s="59" t="s">
        <v>158</v>
      </c>
      <c r="D62" s="44">
        <f>F62+E62</f>
        <v>144</v>
      </c>
      <c r="E62" s="44">
        <f>F62*2</f>
        <v>96</v>
      </c>
      <c r="F62" s="44">
        <f>SUM(I62:N62)</f>
        <v>48</v>
      </c>
      <c r="G62" s="44"/>
      <c r="H62" s="44">
        <f>F62</f>
        <v>48</v>
      </c>
      <c r="I62" s="37"/>
      <c r="J62" s="18"/>
      <c r="K62" s="18"/>
      <c r="L62" s="44">
        <v>36</v>
      </c>
      <c r="M62" s="44">
        <v>12</v>
      </c>
      <c r="N62" s="12"/>
    </row>
    <row r="63" spans="1:14" ht="19.5" customHeight="1">
      <c r="A63" s="54" t="s">
        <v>54</v>
      </c>
      <c r="B63" s="55" t="s">
        <v>55</v>
      </c>
      <c r="C63" s="56" t="s">
        <v>140</v>
      </c>
      <c r="D63" s="54">
        <f aca="true" t="shared" si="12" ref="D63:N63">D64+D69+D74</f>
        <v>1820</v>
      </c>
      <c r="E63" s="54">
        <f t="shared" si="12"/>
        <v>116</v>
      </c>
      <c r="F63" s="54">
        <f t="shared" si="12"/>
        <v>1704</v>
      </c>
      <c r="G63" s="54">
        <f t="shared" si="12"/>
        <v>166</v>
      </c>
      <c r="H63" s="54">
        <f t="shared" si="12"/>
        <v>1538</v>
      </c>
      <c r="I63" s="54">
        <f t="shared" si="12"/>
        <v>104</v>
      </c>
      <c r="J63" s="54">
        <f t="shared" si="12"/>
        <v>132</v>
      </c>
      <c r="K63" s="54">
        <f t="shared" si="12"/>
        <v>68</v>
      </c>
      <c r="L63" s="54">
        <f t="shared" si="12"/>
        <v>192</v>
      </c>
      <c r="M63" s="54">
        <f t="shared" si="12"/>
        <v>488</v>
      </c>
      <c r="N63" s="54">
        <f t="shared" si="12"/>
        <v>720</v>
      </c>
    </row>
    <row r="64" spans="1:14" ht="47.25">
      <c r="A64" s="36" t="s">
        <v>56</v>
      </c>
      <c r="B64" s="35" t="s">
        <v>57</v>
      </c>
      <c r="C64" s="36" t="s">
        <v>103</v>
      </c>
      <c r="D64" s="36">
        <f aca="true" t="shared" si="13" ref="D64:N64">SUM(D65:D68)</f>
        <v>1045</v>
      </c>
      <c r="E64" s="36">
        <f t="shared" si="13"/>
        <v>81</v>
      </c>
      <c r="F64" s="36">
        <f t="shared" si="13"/>
        <v>964</v>
      </c>
      <c r="G64" s="36">
        <f t="shared" si="13"/>
        <v>112</v>
      </c>
      <c r="H64" s="36">
        <f t="shared" si="13"/>
        <v>852</v>
      </c>
      <c r="I64" s="36">
        <f t="shared" si="13"/>
        <v>104</v>
      </c>
      <c r="J64" s="36">
        <f t="shared" si="13"/>
        <v>132</v>
      </c>
      <c r="K64" s="36">
        <f t="shared" si="13"/>
        <v>68</v>
      </c>
      <c r="L64" s="36">
        <f t="shared" si="13"/>
        <v>192</v>
      </c>
      <c r="M64" s="36">
        <f t="shared" si="13"/>
        <v>252</v>
      </c>
      <c r="N64" s="36">
        <f t="shared" si="13"/>
        <v>216</v>
      </c>
    </row>
    <row r="65" spans="1:14" ht="19.5" customHeight="1">
      <c r="A65" s="12" t="s">
        <v>58</v>
      </c>
      <c r="B65" s="16" t="s">
        <v>59</v>
      </c>
      <c r="C65" s="12" t="s">
        <v>113</v>
      </c>
      <c r="D65" s="12">
        <f>SUM(E65:F65)</f>
        <v>45</v>
      </c>
      <c r="E65" s="12">
        <v>13</v>
      </c>
      <c r="F65" s="11">
        <f>SUM(I65:N65)</f>
        <v>32</v>
      </c>
      <c r="G65" s="12">
        <f>F65-H65</f>
        <v>8</v>
      </c>
      <c r="H65" s="12">
        <v>24</v>
      </c>
      <c r="I65" s="12">
        <v>32</v>
      </c>
      <c r="J65" s="12"/>
      <c r="K65" s="12"/>
      <c r="L65" s="12"/>
      <c r="M65" s="12"/>
      <c r="N65" s="12"/>
    </row>
    <row r="66" spans="1:14" ht="31.5">
      <c r="A66" s="12" t="s">
        <v>60</v>
      </c>
      <c r="B66" s="16" t="s">
        <v>162</v>
      </c>
      <c r="C66" s="23" t="s">
        <v>117</v>
      </c>
      <c r="D66" s="12">
        <f>SUM(E66:F66)</f>
        <v>244</v>
      </c>
      <c r="E66" s="12">
        <v>68</v>
      </c>
      <c r="F66" s="11">
        <f>SUM(I66:N66)</f>
        <v>176</v>
      </c>
      <c r="G66" s="12">
        <f>F66-H66</f>
        <v>104</v>
      </c>
      <c r="H66" s="12">
        <v>72</v>
      </c>
      <c r="I66" s="12"/>
      <c r="J66" s="12">
        <v>60</v>
      </c>
      <c r="K66" s="12">
        <v>68</v>
      </c>
      <c r="L66" s="12">
        <v>48</v>
      </c>
      <c r="M66" s="12"/>
      <c r="N66" s="12"/>
    </row>
    <row r="67" spans="1:14" ht="19.5" customHeight="1">
      <c r="A67" s="17" t="s">
        <v>61</v>
      </c>
      <c r="B67" s="21" t="s">
        <v>7</v>
      </c>
      <c r="C67" s="65" t="s">
        <v>114</v>
      </c>
      <c r="D67" s="12">
        <f>SUM(E67:F67)</f>
        <v>216</v>
      </c>
      <c r="E67" s="17"/>
      <c r="F67" s="11">
        <f>SUM(I67:N67)</f>
        <v>216</v>
      </c>
      <c r="G67" s="17"/>
      <c r="H67" s="17">
        <f>I67+J67+K67+L67+M67+N67</f>
        <v>216</v>
      </c>
      <c r="I67" s="17">
        <v>72</v>
      </c>
      <c r="J67" s="17">
        <v>72</v>
      </c>
      <c r="K67" s="17"/>
      <c r="L67" s="17">
        <v>72</v>
      </c>
      <c r="M67" s="17"/>
      <c r="N67" s="17"/>
    </row>
    <row r="68" spans="1:14" ht="19.5" customHeight="1">
      <c r="A68" s="17" t="s">
        <v>62</v>
      </c>
      <c r="B68" s="21" t="s">
        <v>8</v>
      </c>
      <c r="C68" s="66"/>
      <c r="D68" s="12">
        <f>SUM(E68:F68)</f>
        <v>540</v>
      </c>
      <c r="E68" s="17"/>
      <c r="F68" s="11">
        <f>SUM(I68:N68)</f>
        <v>540</v>
      </c>
      <c r="G68" s="17"/>
      <c r="H68" s="17">
        <f>I68+J68+K68+L68+M68+N68</f>
        <v>540</v>
      </c>
      <c r="I68" s="22"/>
      <c r="J68" s="17"/>
      <c r="K68" s="17"/>
      <c r="L68" s="17">
        <v>72</v>
      </c>
      <c r="M68" s="17">
        <v>252</v>
      </c>
      <c r="N68" s="17">
        <v>216</v>
      </c>
    </row>
    <row r="69" spans="1:14" ht="19.5" customHeight="1">
      <c r="A69" s="36" t="s">
        <v>63</v>
      </c>
      <c r="B69" s="35" t="s">
        <v>64</v>
      </c>
      <c r="C69" s="36" t="s">
        <v>103</v>
      </c>
      <c r="D69" s="36">
        <f>SUM(D70:D73)</f>
        <v>406</v>
      </c>
      <c r="E69" s="36">
        <f aca="true" t="shared" si="14" ref="E69:N69">SUM(E70:E73)</f>
        <v>22</v>
      </c>
      <c r="F69" s="36">
        <f t="shared" si="14"/>
        <v>384</v>
      </c>
      <c r="G69" s="36">
        <f t="shared" si="14"/>
        <v>28</v>
      </c>
      <c r="H69" s="36">
        <f t="shared" si="14"/>
        <v>356</v>
      </c>
      <c r="I69" s="36">
        <f t="shared" si="14"/>
        <v>0</v>
      </c>
      <c r="J69" s="36">
        <f t="shared" si="14"/>
        <v>0</v>
      </c>
      <c r="K69" s="36">
        <f t="shared" si="14"/>
        <v>0</v>
      </c>
      <c r="L69" s="36">
        <f t="shared" si="14"/>
        <v>0</v>
      </c>
      <c r="M69" s="36">
        <f t="shared" si="14"/>
        <v>132</v>
      </c>
      <c r="N69" s="36">
        <f t="shared" si="14"/>
        <v>252</v>
      </c>
    </row>
    <row r="70" spans="1:14" ht="19.5" customHeight="1">
      <c r="A70" s="12" t="s">
        <v>65</v>
      </c>
      <c r="B70" s="16" t="s">
        <v>66</v>
      </c>
      <c r="C70" s="65" t="s">
        <v>124</v>
      </c>
      <c r="D70" s="12">
        <f>SUM(E70:F70)</f>
        <v>42</v>
      </c>
      <c r="E70" s="12">
        <v>12</v>
      </c>
      <c r="F70" s="11">
        <f>SUM(I70:N70)</f>
        <v>30</v>
      </c>
      <c r="G70" s="12">
        <f>F70-H70</f>
        <v>14</v>
      </c>
      <c r="H70" s="12">
        <v>16</v>
      </c>
      <c r="I70" s="15"/>
      <c r="J70" s="12"/>
      <c r="K70" s="12"/>
      <c r="L70" s="12"/>
      <c r="M70" s="12">
        <v>30</v>
      </c>
      <c r="N70" s="12"/>
    </row>
    <row r="71" spans="1:14" ht="19.5" customHeight="1">
      <c r="A71" s="12" t="s">
        <v>67</v>
      </c>
      <c r="B71" s="16" t="s">
        <v>68</v>
      </c>
      <c r="C71" s="66"/>
      <c r="D71" s="12">
        <f>SUM(E71:F71)</f>
        <v>40</v>
      </c>
      <c r="E71" s="12">
        <v>10</v>
      </c>
      <c r="F71" s="11">
        <f>SUM(I71:N71)</f>
        <v>30</v>
      </c>
      <c r="G71" s="12">
        <f>F71-H71</f>
        <v>14</v>
      </c>
      <c r="H71" s="12">
        <v>16</v>
      </c>
      <c r="I71" s="15"/>
      <c r="J71" s="12"/>
      <c r="K71" s="12"/>
      <c r="L71" s="12"/>
      <c r="M71" s="12">
        <v>30</v>
      </c>
      <c r="N71" s="12"/>
    </row>
    <row r="72" spans="1:14" ht="19.5" customHeight="1">
      <c r="A72" s="17" t="s">
        <v>69</v>
      </c>
      <c r="B72" s="21" t="s">
        <v>7</v>
      </c>
      <c r="C72" s="23" t="s">
        <v>124</v>
      </c>
      <c r="D72" s="12">
        <f>SUM(E72:F72)</f>
        <v>72</v>
      </c>
      <c r="E72" s="17"/>
      <c r="F72" s="11">
        <f>SUM(I72:N72)</f>
        <v>72</v>
      </c>
      <c r="G72" s="17"/>
      <c r="H72" s="17">
        <f>I72+J72+K72+L72+M72+N72</f>
        <v>72</v>
      </c>
      <c r="I72" s="22"/>
      <c r="J72" s="17"/>
      <c r="K72" s="17"/>
      <c r="L72" s="17"/>
      <c r="M72" s="17">
        <v>72</v>
      </c>
      <c r="N72" s="17"/>
    </row>
    <row r="73" spans="1:14" ht="19.5" customHeight="1">
      <c r="A73" s="17" t="s">
        <v>70</v>
      </c>
      <c r="B73" s="21" t="s">
        <v>8</v>
      </c>
      <c r="C73" s="23" t="s">
        <v>115</v>
      </c>
      <c r="D73" s="12">
        <f>SUM(E73:F73)</f>
        <v>252</v>
      </c>
      <c r="E73" s="17"/>
      <c r="F73" s="11">
        <f>SUM(I73:N73)</f>
        <v>252</v>
      </c>
      <c r="G73" s="17"/>
      <c r="H73" s="17">
        <f>I73+J73+K73+L73+M73+N73</f>
        <v>252</v>
      </c>
      <c r="I73" s="22"/>
      <c r="J73" s="17"/>
      <c r="K73" s="17"/>
      <c r="L73" s="17"/>
      <c r="M73" s="17"/>
      <c r="N73" s="17">
        <v>252</v>
      </c>
    </row>
    <row r="74" spans="1:14" ht="31.5">
      <c r="A74" s="36" t="s">
        <v>71</v>
      </c>
      <c r="B74" s="35" t="s">
        <v>72</v>
      </c>
      <c r="C74" s="36" t="s">
        <v>103</v>
      </c>
      <c r="D74" s="36">
        <f>SUM(D75:D77)</f>
        <v>369</v>
      </c>
      <c r="E74" s="36">
        <f aca="true" t="shared" si="15" ref="E74:N74">SUM(E75:E77)</f>
        <v>13</v>
      </c>
      <c r="F74" s="36">
        <f t="shared" si="15"/>
        <v>356</v>
      </c>
      <c r="G74" s="36">
        <f t="shared" si="15"/>
        <v>26</v>
      </c>
      <c r="H74" s="36">
        <f t="shared" si="15"/>
        <v>330</v>
      </c>
      <c r="I74" s="36">
        <f t="shared" si="15"/>
        <v>0</v>
      </c>
      <c r="J74" s="36">
        <f t="shared" si="15"/>
        <v>0</v>
      </c>
      <c r="K74" s="36">
        <f t="shared" si="15"/>
        <v>0</v>
      </c>
      <c r="L74" s="36">
        <f t="shared" si="15"/>
        <v>0</v>
      </c>
      <c r="M74" s="36">
        <f t="shared" si="15"/>
        <v>104</v>
      </c>
      <c r="N74" s="36">
        <f t="shared" si="15"/>
        <v>252</v>
      </c>
    </row>
    <row r="75" spans="1:14" ht="31.5">
      <c r="A75" s="12" t="s">
        <v>73</v>
      </c>
      <c r="B75" s="16" t="s">
        <v>163</v>
      </c>
      <c r="C75" s="23" t="s">
        <v>100</v>
      </c>
      <c r="D75" s="12">
        <f>SUM(E75:F75)</f>
        <v>45</v>
      </c>
      <c r="E75" s="12">
        <v>13</v>
      </c>
      <c r="F75" s="11">
        <f>SUM(I75:N75)</f>
        <v>32</v>
      </c>
      <c r="G75" s="12">
        <f>F75-H75</f>
        <v>26</v>
      </c>
      <c r="H75" s="17">
        <v>6</v>
      </c>
      <c r="I75" s="15"/>
      <c r="J75" s="12"/>
      <c r="K75" s="12"/>
      <c r="L75" s="12"/>
      <c r="M75" s="12">
        <v>32</v>
      </c>
      <c r="N75" s="12"/>
    </row>
    <row r="76" spans="1:14" ht="19.5" customHeight="1">
      <c r="A76" s="17" t="s">
        <v>74</v>
      </c>
      <c r="B76" s="21" t="s">
        <v>7</v>
      </c>
      <c r="C76" s="23" t="s">
        <v>124</v>
      </c>
      <c r="D76" s="12">
        <f>SUM(E76:F76)</f>
        <v>72</v>
      </c>
      <c r="E76" s="17"/>
      <c r="F76" s="11">
        <f>SUM(I76:N76)</f>
        <v>72</v>
      </c>
      <c r="G76" s="17"/>
      <c r="H76" s="17">
        <f>I76+J76+K76+L76+M76+N76</f>
        <v>72</v>
      </c>
      <c r="I76" s="22"/>
      <c r="J76" s="17"/>
      <c r="K76" s="17"/>
      <c r="L76" s="17"/>
      <c r="M76" s="17">
        <v>72</v>
      </c>
      <c r="N76" s="17"/>
    </row>
    <row r="77" spans="1:14" ht="19.5" customHeight="1">
      <c r="A77" s="17" t="s">
        <v>75</v>
      </c>
      <c r="B77" s="21" t="s">
        <v>8</v>
      </c>
      <c r="C77" s="23" t="s">
        <v>115</v>
      </c>
      <c r="D77" s="12">
        <f>SUM(E77:F77)</f>
        <v>252</v>
      </c>
      <c r="E77" s="17"/>
      <c r="F77" s="11">
        <f>SUM(I77:N77)</f>
        <v>252</v>
      </c>
      <c r="G77" s="17"/>
      <c r="H77" s="17">
        <f>I77+J77+K77+L77+M77+N77</f>
        <v>252</v>
      </c>
      <c r="I77" s="22"/>
      <c r="J77" s="17"/>
      <c r="K77" s="17"/>
      <c r="L77" s="17"/>
      <c r="M77" s="17"/>
      <c r="N77" s="17">
        <v>252</v>
      </c>
    </row>
    <row r="78" spans="1:14" ht="15.75">
      <c r="A78" s="19"/>
      <c r="B78" s="24" t="s">
        <v>93</v>
      </c>
      <c r="C78" s="57" t="s">
        <v>139</v>
      </c>
      <c r="D78" s="18">
        <f aca="true" t="shared" si="16" ref="D78:N78">D33+D54+D63</f>
        <v>5562</v>
      </c>
      <c r="E78" s="18">
        <f t="shared" si="16"/>
        <v>1386</v>
      </c>
      <c r="F78" s="18">
        <f t="shared" si="16"/>
        <v>4176</v>
      </c>
      <c r="G78" s="18">
        <f t="shared" si="16"/>
        <v>1378</v>
      </c>
      <c r="H78" s="18">
        <f t="shared" si="16"/>
        <v>2798</v>
      </c>
      <c r="I78" s="18">
        <f t="shared" si="16"/>
        <v>612</v>
      </c>
      <c r="J78" s="18">
        <f t="shared" si="16"/>
        <v>864</v>
      </c>
      <c r="K78" s="18">
        <f t="shared" si="16"/>
        <v>612</v>
      </c>
      <c r="L78" s="18">
        <f t="shared" si="16"/>
        <v>756</v>
      </c>
      <c r="M78" s="18">
        <f t="shared" si="16"/>
        <v>612</v>
      </c>
      <c r="N78" s="18">
        <f t="shared" si="16"/>
        <v>720</v>
      </c>
    </row>
    <row r="79" spans="1:14" ht="15.75" hidden="1">
      <c r="A79" s="19"/>
      <c r="B79" s="24"/>
      <c r="C79" s="30"/>
      <c r="D79" s="18"/>
      <c r="E79" s="18"/>
      <c r="F79" s="47"/>
      <c r="G79" s="48"/>
      <c r="H79" s="48"/>
      <c r="I79" s="48"/>
      <c r="J79" s="48"/>
      <c r="K79" s="48"/>
      <c r="L79" s="48"/>
      <c r="M79" s="48"/>
      <c r="N79" s="49"/>
    </row>
    <row r="80" spans="1:14" ht="15.75">
      <c r="A80" s="63" t="s">
        <v>10</v>
      </c>
      <c r="B80" s="63"/>
      <c r="C80" s="63"/>
      <c r="D80" s="63"/>
      <c r="E80" s="63"/>
      <c r="F80" s="72" t="s">
        <v>104</v>
      </c>
      <c r="G80" s="73"/>
      <c r="H80" s="73"/>
      <c r="I80" s="73"/>
      <c r="J80" s="73"/>
      <c r="K80" s="73"/>
      <c r="L80" s="73"/>
      <c r="M80" s="73"/>
      <c r="N80" s="74"/>
    </row>
    <row r="81" spans="1:14" ht="16.5" customHeight="1">
      <c r="A81" s="83" t="s">
        <v>116</v>
      </c>
      <c r="B81" s="84"/>
      <c r="C81" s="84"/>
      <c r="D81" s="84"/>
      <c r="E81" s="85"/>
      <c r="F81" s="94" t="s">
        <v>77</v>
      </c>
      <c r="G81" s="95"/>
      <c r="H81" s="50">
        <f>I81+J81+K81+L81+M81+N81</f>
        <v>2772</v>
      </c>
      <c r="I81" s="12">
        <f aca="true" t="shared" si="17" ref="I81:N81">I33+I54+I65+I66+I70+I71+I75</f>
        <v>540</v>
      </c>
      <c r="J81" s="12">
        <f t="shared" si="17"/>
        <v>792</v>
      </c>
      <c r="K81" s="12">
        <f t="shared" si="17"/>
        <v>612</v>
      </c>
      <c r="L81" s="12">
        <f t="shared" si="17"/>
        <v>612</v>
      </c>
      <c r="M81" s="12">
        <f t="shared" si="17"/>
        <v>216</v>
      </c>
      <c r="N81" s="12">
        <f t="shared" si="17"/>
        <v>0</v>
      </c>
    </row>
    <row r="82" spans="1:14" ht="15.75" customHeight="1">
      <c r="A82" s="86"/>
      <c r="B82" s="87"/>
      <c r="C82" s="87"/>
      <c r="D82" s="87"/>
      <c r="E82" s="88"/>
      <c r="F82" s="80" t="s">
        <v>78</v>
      </c>
      <c r="G82" s="81"/>
      <c r="H82" s="50">
        <f>I82+J82+K82+L82+M82+N82</f>
        <v>360</v>
      </c>
      <c r="I82" s="12">
        <f aca="true" t="shared" si="18" ref="I82:N82">I67+I72+I76</f>
        <v>72</v>
      </c>
      <c r="J82" s="12">
        <f t="shared" si="18"/>
        <v>72</v>
      </c>
      <c r="K82" s="12">
        <f t="shared" si="18"/>
        <v>0</v>
      </c>
      <c r="L82" s="12">
        <f t="shared" si="18"/>
        <v>72</v>
      </c>
      <c r="M82" s="12">
        <f t="shared" si="18"/>
        <v>144</v>
      </c>
      <c r="N82" s="12">
        <f t="shared" si="18"/>
        <v>0</v>
      </c>
    </row>
    <row r="83" spans="1:14" ht="15.75" customHeight="1">
      <c r="A83" s="86"/>
      <c r="B83" s="87"/>
      <c r="C83" s="87"/>
      <c r="D83" s="87"/>
      <c r="E83" s="88"/>
      <c r="F83" s="80" t="s">
        <v>96</v>
      </c>
      <c r="G83" s="81"/>
      <c r="H83" s="50">
        <f>I83+J83+K83+L83+M83+N83</f>
        <v>1044</v>
      </c>
      <c r="I83" s="41">
        <f aca="true" t="shared" si="19" ref="I83:N83">I68+I73+I77</f>
        <v>0</v>
      </c>
      <c r="J83" s="41">
        <f t="shared" si="19"/>
        <v>0</v>
      </c>
      <c r="K83" s="41">
        <f t="shared" si="19"/>
        <v>0</v>
      </c>
      <c r="L83" s="41">
        <f t="shared" si="19"/>
        <v>72</v>
      </c>
      <c r="M83" s="41">
        <f t="shared" si="19"/>
        <v>252</v>
      </c>
      <c r="N83" s="41">
        <f t="shared" si="19"/>
        <v>720</v>
      </c>
    </row>
    <row r="84" spans="1:14" ht="15.75" customHeight="1">
      <c r="A84" s="86"/>
      <c r="B84" s="87"/>
      <c r="C84" s="87"/>
      <c r="D84" s="87"/>
      <c r="E84" s="88"/>
      <c r="F84" s="70" t="s">
        <v>79</v>
      </c>
      <c r="G84" s="71"/>
      <c r="H84" s="50">
        <f>I84+J84+K84+L84+M84+N84</f>
        <v>10</v>
      </c>
      <c r="I84" s="12">
        <v>0</v>
      </c>
      <c r="J84" s="12">
        <v>1</v>
      </c>
      <c r="K84" s="12">
        <v>2</v>
      </c>
      <c r="L84" s="12">
        <v>4</v>
      </c>
      <c r="M84" s="12">
        <v>0</v>
      </c>
      <c r="N84" s="12">
        <v>3</v>
      </c>
    </row>
    <row r="85" spans="1:14" ht="15.75">
      <c r="A85" s="86"/>
      <c r="B85" s="87"/>
      <c r="C85" s="87"/>
      <c r="D85" s="87"/>
      <c r="E85" s="88"/>
      <c r="F85" s="70" t="s">
        <v>80</v>
      </c>
      <c r="G85" s="71"/>
      <c r="H85" s="50">
        <f>I85+J85+K85+L85+M85+N85</f>
        <v>24</v>
      </c>
      <c r="I85" s="12">
        <v>3</v>
      </c>
      <c r="J85" s="12">
        <v>1</v>
      </c>
      <c r="K85" s="12">
        <v>3</v>
      </c>
      <c r="L85" s="12">
        <v>7</v>
      </c>
      <c r="M85" s="12">
        <v>7</v>
      </c>
      <c r="N85" s="12">
        <v>3</v>
      </c>
    </row>
    <row r="86" spans="1:14" ht="15.75">
      <c r="A86" s="89"/>
      <c r="B86" s="90"/>
      <c r="C86" s="90"/>
      <c r="D86" s="90"/>
      <c r="E86" s="91"/>
      <c r="F86" s="92" t="s">
        <v>126</v>
      </c>
      <c r="G86" s="93"/>
      <c r="H86" s="52"/>
      <c r="I86" s="12" t="s">
        <v>123</v>
      </c>
      <c r="J86" s="12" t="s">
        <v>123</v>
      </c>
      <c r="K86" s="12" t="s">
        <v>113</v>
      </c>
      <c r="L86" s="12" t="s">
        <v>123</v>
      </c>
      <c r="M86" s="12" t="s">
        <v>113</v>
      </c>
      <c r="N86" s="12">
        <v>0</v>
      </c>
    </row>
  </sheetData>
  <sheetProtection/>
  <mergeCells count="61">
    <mergeCell ref="F86:G86"/>
    <mergeCell ref="C40:C41"/>
    <mergeCell ref="C44:C45"/>
    <mergeCell ref="F81:G81"/>
    <mergeCell ref="F82:G82"/>
    <mergeCell ref="F84:G84"/>
    <mergeCell ref="L24:M24"/>
    <mergeCell ref="H25:I25"/>
    <mergeCell ref="J25:K25"/>
    <mergeCell ref="M29:N29"/>
    <mergeCell ref="B27:B32"/>
    <mergeCell ref="F29:F32"/>
    <mergeCell ref="A81:E86"/>
    <mergeCell ref="D28:D32"/>
    <mergeCell ref="C70:C71"/>
    <mergeCell ref="D23:E23"/>
    <mergeCell ref="F83:G83"/>
    <mergeCell ref="C27:C32"/>
    <mergeCell ref="D27:H27"/>
    <mergeCell ref="I27:N27"/>
    <mergeCell ref="L23:M23"/>
    <mergeCell ref="D25:E25"/>
    <mergeCell ref="J23:K23"/>
    <mergeCell ref="A6:N6"/>
    <mergeCell ref="A8:N8"/>
    <mergeCell ref="A9:N9"/>
    <mergeCell ref="A10:N10"/>
    <mergeCell ref="A11:N11"/>
    <mergeCell ref="L21:M21"/>
    <mergeCell ref="H22:I22"/>
    <mergeCell ref="A7:N7"/>
    <mergeCell ref="K29:L29"/>
    <mergeCell ref="F28:H28"/>
    <mergeCell ref="D21:E21"/>
    <mergeCell ref="J21:K21"/>
    <mergeCell ref="D17:N17"/>
    <mergeCell ref="A27:A32"/>
    <mergeCell ref="D22:E22"/>
    <mergeCell ref="I29:J29"/>
    <mergeCell ref="J22:K22"/>
    <mergeCell ref="L22:M22"/>
    <mergeCell ref="E28:E32"/>
    <mergeCell ref="D24:E24"/>
    <mergeCell ref="K28:L28"/>
    <mergeCell ref="M28:N28"/>
    <mergeCell ref="F85:G85"/>
    <mergeCell ref="L25:M25"/>
    <mergeCell ref="H24:I24"/>
    <mergeCell ref="K31:L31"/>
    <mergeCell ref="G29:H29"/>
    <mergeCell ref="F80:N80"/>
    <mergeCell ref="H21:I21"/>
    <mergeCell ref="M31:N31"/>
    <mergeCell ref="H30:H32"/>
    <mergeCell ref="I31:J31"/>
    <mergeCell ref="A80:E80"/>
    <mergeCell ref="H23:I23"/>
    <mergeCell ref="G30:G32"/>
    <mergeCell ref="I28:J28"/>
    <mergeCell ref="J24:K24"/>
    <mergeCell ref="C67:C68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2019-08-28T13:17:00Z</cp:lastPrinted>
  <dcterms:modified xsi:type="dcterms:W3CDTF">2019-09-09T05:53:05Z</dcterms:modified>
  <cp:category/>
  <cp:version/>
  <cp:contentType/>
  <cp:contentStatus/>
</cp:coreProperties>
</file>